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9" i="1" l="1"/>
  <c r="E48" i="1"/>
  <c r="E47" i="1"/>
  <c r="C42" i="1" l="1"/>
  <c r="E41" i="1"/>
  <c r="E40" i="1"/>
  <c r="C38" i="1"/>
  <c r="E37" i="1"/>
  <c r="E36" i="1"/>
  <c r="E35" i="1"/>
  <c r="E38" i="1" s="1"/>
  <c r="C33" i="1"/>
  <c r="E32" i="1"/>
  <c r="E31" i="1"/>
  <c r="C29" i="1"/>
  <c r="C25" i="1"/>
  <c r="C43" i="1" l="1"/>
  <c r="E42" i="1"/>
  <c r="E33" i="1"/>
  <c r="E53" i="1"/>
  <c r="E28" i="1" l="1"/>
  <c r="E27" i="1"/>
  <c r="E24" i="1"/>
  <c r="E25" i="1" s="1"/>
  <c r="E18" i="1"/>
  <c r="E29" i="1" l="1"/>
  <c r="E43" i="1" s="1"/>
  <c r="E44" i="1" s="1"/>
  <c r="E45" i="1" s="1"/>
  <c r="E17" i="1"/>
  <c r="E55" i="1"/>
  <c r="E54" i="1"/>
  <c r="E57" i="1" l="1"/>
  <c r="E50" i="1" l="1"/>
  <c r="E51" i="1" s="1"/>
  <c r="E52" i="1" s="1"/>
  <c r="E58" i="1" s="1"/>
</calcChain>
</file>

<file path=xl/sharedStrings.xml><?xml version="1.0" encoding="utf-8"?>
<sst xmlns="http://schemas.openxmlformats.org/spreadsheetml/2006/main" count="64" uniqueCount="61">
  <si>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</si>
  <si>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</si>
  <si>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</si>
  <si>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</si>
  <si>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</si>
  <si>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</si>
  <si>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</si>
  <si>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</si>
  <si>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</si>
  <si>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</si>
  <si>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</si>
  <si>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</si>
  <si>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Начисление на зарплату – 27,1%</t>
  </si>
  <si>
    <t>% участия в комплектовании группы:</t>
  </si>
  <si>
    <t>Начисление на зарплату – 30,2%</t>
  </si>
  <si>
    <t>ВСЕГО с начислениями: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</si>
  <si>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</si>
  <si>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</si>
  <si>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</si>
  <si>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</si>
  <si>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Итого</t>
  </si>
  <si>
    <t>Матер. Затраты, печать раздаточного материала (затраты на человека)</t>
  </si>
  <si>
    <t>Транспорт: Количество часов, ч. х Стоимость за час, руб.</t>
  </si>
  <si>
    <t>Оплата штатных ППС - почасовиков:</t>
  </si>
  <si>
    <r>
      <t xml:space="preserve">ФИНАНСОВЫЙ ОТЧЕТ
доходов и затрат на проведение занятий 
со специалистами конных предприятий по теме: 
</t>
    </r>
    <r>
      <rPr>
        <b/>
        <sz val="12"/>
        <color theme="1"/>
        <rFont val="Times New Roman"/>
        <family val="1"/>
        <charset val="204"/>
      </rPr>
      <t>«Тренинг лошадей, подготовка всадников»
 с 17 февраля по 30 июня 2020 г.</t>
    </r>
  </si>
  <si>
    <t xml:space="preserve">Количество подгрупп: </t>
  </si>
  <si>
    <t>Оплата по преподавателям-почасовикам:</t>
  </si>
  <si>
    <t>февраль</t>
  </si>
  <si>
    <t>Всего за февраль:</t>
  </si>
  <si>
    <t>март</t>
  </si>
  <si>
    <t>Всего за март:</t>
  </si>
  <si>
    <t>апрель</t>
  </si>
  <si>
    <t>Всего за апрель:</t>
  </si>
  <si>
    <t>май</t>
  </si>
  <si>
    <t>Всего за май:</t>
  </si>
  <si>
    <t>июнь</t>
  </si>
  <si>
    <t>Всего за июнь:</t>
  </si>
  <si>
    <t>ИТОГО за март, апрель, май, июнь</t>
  </si>
  <si>
    <t>ВСЕГО за март, апрель, май, июнь с начислениями:</t>
  </si>
  <si>
    <t>Дилпомы:  (стоимость на человека, руб.)</t>
  </si>
  <si>
    <t>УТВЕРЖДАЮ</t>
  </si>
  <si>
    <t xml:space="preserve">Директор Академии </t>
  </si>
  <si>
    <t>«___» ________   2020 г.</t>
  </si>
  <si>
    <t xml:space="preserve">Стоимость программы (кол-во человек): </t>
  </si>
  <si>
    <t>Разработчики и организаторы программы:</t>
  </si>
  <si>
    <t xml:space="preserve">Зав.кафедрой                                                                                  </t>
  </si>
  <si>
    <t xml:space="preserve">Специалист УОО                                                                                 </t>
  </si>
  <si>
    <t xml:space="preserve">М. В. Романова     </t>
  </si>
  <si>
    <t>Т.Н. Головина</t>
  </si>
  <si>
    <r>
      <rPr>
        <sz val="11"/>
        <color theme="1"/>
        <rFont val="Times New Roman"/>
        <family val="1"/>
        <charset val="204"/>
      </rPr>
      <t xml:space="preserve">Кондакова О.В. </t>
    </r>
    <r>
      <rPr>
        <i/>
        <sz val="10"/>
        <color theme="1"/>
        <rFont val="Times New Roman"/>
        <family val="1"/>
        <charset val="204"/>
      </rPr>
      <t>Количество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</si>
  <si>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Кулинкович А.Е.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</si>
  <si>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Николаева Н.И.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</si>
  <si>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Санганаева А.В.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</si>
  <si>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Шараськина О.Г.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</si>
  <si>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Дуванова А.Ю.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</si>
  <si>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Фадеева О.Н.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</si>
  <si>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Романова О.В.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</si>
  <si>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t>куратор</t>
  </si>
  <si>
    <t>УВП</t>
  </si>
  <si>
    <t>АУП</t>
  </si>
  <si>
    <t xml:space="preserve"> _________  В.И. Саморуков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</si>
</sst>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34" workbookViewId="0">
      <selection activeCell="B53" sqref="B53:C53"/>
    </sheetView>
  </sheetViews>
  <sheetFormatPr defaultRowHeight="15" x14ac:dyDescent="0.25"/>
  <cols>
    <col min="1" max="1" width="7" customWidth="1"/>
    <col min="2" max="2" width="51.85546875" customWidth="1"/>
    <col min="3" max="4" width="5.85546875" customWidth="1"/>
    <col min="5" max="5" width="15.85546875" customWidth="1"/>
  </cols>
  <sheetData>
    <row r="1" spans="1:9" x14ac:dyDescent="0.25">
      <c r="C1" s="25" t="s">
        <v>40</v>
      </c>
      <c r="D1" s="25"/>
      <c r="E1" s="25"/>
    </row>
    <row r="2" spans="1:9" x14ac:dyDescent="0.25">
      <c r="C2" s="25" t="s">
        <v>41</v>
      </c>
      <c r="D2" s="25"/>
      <c r="E2" s="25"/>
    </row>
    <row r="3" spans="1:9" x14ac:dyDescent="0.25">
      <c r="C3" s="25" t="s">
        <v>60</v>
      </c>
      <c r="D3" s="25"/>
      <c r="E3" s="25"/>
    </row>
    <row r="4" spans="1:9" x14ac:dyDescent="0.25">
      <c r="C4" s="25" t="s">
        <v>42</v>
      </c>
      <c r="D4" s="25"/>
      <c r="E4" s="25"/>
    </row>
    <row r="5" spans="1:9" ht="75" customHeight="1" x14ac:dyDescent="0.25">
      <c r="A5" s="27" t="s">
        <v>24</v>
      </c>
      <c r="B5" s="28"/>
      <c r="C5" s="28"/>
      <c r="D5" s="28"/>
      <c r="E5" s="28"/>
    </row>
    <row r="6" spans="1:9" ht="9.75" customHeight="1" x14ac:dyDescent="0.25"/>
    <row r="7" spans="1:9" x14ac:dyDescent="0.25">
      <c r="A7" s="21" t="s">
        <v>4</v>
      </c>
      <c r="B7" s="21"/>
      <c r="C7" s="21"/>
      <c r="D7" s="21"/>
      <c r="E7" s="8">
        <v>762</v>
      </c>
    </row>
    <row r="8" spans="1:9" x14ac:dyDescent="0.25">
      <c r="A8" s="21" t="s">
        <v>3</v>
      </c>
      <c r="B8" s="21"/>
      <c r="C8" s="21"/>
      <c r="D8" s="21"/>
      <c r="E8" s="8">
        <v>906</v>
      </c>
    </row>
    <row r="9" spans="1:9" x14ac:dyDescent="0.25">
      <c r="A9" s="21" t="s">
        <v>2</v>
      </c>
      <c r="B9" s="21"/>
      <c r="C9" s="21"/>
      <c r="D9" s="21"/>
      <c r="E9" s="8">
        <v>310</v>
      </c>
    </row>
    <row r="10" spans="1:9" x14ac:dyDescent="0.25">
      <c r="A10" s="21" t="s">
        <v>1</v>
      </c>
      <c r="B10" s="21"/>
      <c r="C10" s="21"/>
      <c r="D10" s="21"/>
      <c r="E10" s="8">
        <v>700</v>
      </c>
    </row>
    <row r="11" spans="1:9" x14ac:dyDescent="0.25">
      <c r="A11" s="21" t="s">
        <v>0</v>
      </c>
      <c r="B11" s="21"/>
      <c r="C11" s="21"/>
      <c r="D11" s="21"/>
      <c r="E11" s="8">
        <v>23</v>
      </c>
    </row>
    <row r="12" spans="1:9" x14ac:dyDescent="0.25">
      <c r="A12" s="26" t="s">
        <v>25</v>
      </c>
      <c r="B12" s="26"/>
      <c r="C12" s="26"/>
      <c r="D12" s="26"/>
      <c r="E12" s="8">
        <v>2</v>
      </c>
    </row>
    <row r="13" spans="1:9" x14ac:dyDescent="0.25">
      <c r="A13" s="21" t="s">
        <v>43</v>
      </c>
      <c r="B13" s="21"/>
      <c r="C13" s="21"/>
      <c r="D13" s="8">
        <v>22</v>
      </c>
      <c r="E13" s="8">
        <v>34750</v>
      </c>
    </row>
    <row r="14" spans="1:9" x14ac:dyDescent="0.25">
      <c r="A14" s="21" t="s">
        <v>43</v>
      </c>
      <c r="B14" s="21"/>
      <c r="C14" s="21"/>
      <c r="D14" s="8">
        <v>1</v>
      </c>
      <c r="E14" s="8">
        <v>69250</v>
      </c>
    </row>
    <row r="15" spans="1:9" ht="9.75" customHeight="1" x14ac:dyDescent="0.25">
      <c r="A15" s="9"/>
      <c r="B15" s="9"/>
      <c r="C15" s="9"/>
      <c r="D15" s="9"/>
      <c r="E15" s="9"/>
    </row>
    <row r="16" spans="1:9" ht="14.25" customHeight="1" x14ac:dyDescent="0.25">
      <c r="A16" s="10" t="s">
        <v>5</v>
      </c>
      <c r="B16" s="11" t="s">
        <v>6</v>
      </c>
      <c r="C16" s="29" t="s">
        <v>19</v>
      </c>
      <c r="D16" s="29"/>
      <c r="E16" s="10" t="s">
        <v>7</v>
      </c>
      <c r="I16" s="3"/>
    </row>
    <row r="17" spans="1:9" ht="14.25" customHeight="1" x14ac:dyDescent="0.25">
      <c r="A17" s="10">
        <v>1</v>
      </c>
      <c r="B17" s="21" t="s">
        <v>8</v>
      </c>
      <c r="C17" s="21"/>
      <c r="D17" s="21"/>
      <c r="E17" s="12">
        <f>E18</f>
        <v>833750</v>
      </c>
      <c r="I17" s="3"/>
    </row>
    <row r="18" spans="1:9" ht="14.25" customHeight="1" x14ac:dyDescent="0.25">
      <c r="A18" s="13">
        <v>1.1000000000000001</v>
      </c>
      <c r="B18" s="21" t="s">
        <v>9</v>
      </c>
      <c r="C18" s="21"/>
      <c r="D18" s="21"/>
      <c r="E18" s="12">
        <f>E13*D13+E14*D14</f>
        <v>833750</v>
      </c>
      <c r="I18" s="3"/>
    </row>
    <row r="19" spans="1:9" ht="14.25" customHeight="1" x14ac:dyDescent="0.25">
      <c r="A19" s="10">
        <v>1.2</v>
      </c>
      <c r="B19" s="21" t="s">
        <v>10</v>
      </c>
      <c r="C19" s="21"/>
      <c r="D19" s="21"/>
      <c r="E19" s="14">
        <v>192000</v>
      </c>
      <c r="I19" s="3"/>
    </row>
    <row r="20" spans="1:9" ht="14.25" customHeight="1" x14ac:dyDescent="0.25">
      <c r="A20" s="10">
        <v>2</v>
      </c>
      <c r="B20" s="21" t="s">
        <v>11</v>
      </c>
      <c r="C20" s="21"/>
      <c r="D20" s="21"/>
      <c r="E20" s="15"/>
      <c r="I20" s="3"/>
    </row>
    <row r="21" spans="1:9" ht="14.25" customHeight="1" x14ac:dyDescent="0.25">
      <c r="A21" s="10">
        <v>2.1</v>
      </c>
      <c r="B21" s="21" t="s">
        <v>23</v>
      </c>
      <c r="C21" s="21"/>
      <c r="D21" s="21"/>
      <c r="E21" s="14">
        <v>0</v>
      </c>
    </row>
    <row r="22" spans="1:9" ht="14.25" customHeight="1" x14ac:dyDescent="0.25">
      <c r="A22" s="10">
        <v>2.2000000000000002</v>
      </c>
      <c r="B22" s="21" t="s">
        <v>26</v>
      </c>
      <c r="C22" s="21"/>
      <c r="D22" s="21"/>
      <c r="E22" s="16"/>
    </row>
    <row r="23" spans="1:9" ht="14.25" customHeight="1" x14ac:dyDescent="0.25">
      <c r="A23" s="10"/>
      <c r="B23" s="30" t="s">
        <v>27</v>
      </c>
      <c r="C23" s="30"/>
      <c r="D23" s="30"/>
      <c r="E23" s="16"/>
    </row>
    <row r="24" spans="1:9" ht="14.25" customHeight="1" x14ac:dyDescent="0.25">
      <c r="A24" s="10"/>
      <c r="B24" s="17" t="s">
        <v>49</v>
      </c>
      <c r="C24" s="8">
        <v>10</v>
      </c>
      <c r="D24" s="8">
        <v>700</v>
      </c>
      <c r="E24" s="12">
        <f>C24*D24</f>
        <v>7000</v>
      </c>
    </row>
    <row r="25" spans="1:9" ht="14.25" customHeight="1" x14ac:dyDescent="0.25">
      <c r="A25" s="10"/>
      <c r="B25" s="11" t="s">
        <v>28</v>
      </c>
      <c r="C25" s="8">
        <f>C24</f>
        <v>10</v>
      </c>
      <c r="D25" s="19"/>
      <c r="E25" s="12">
        <f>E24</f>
        <v>7000</v>
      </c>
    </row>
    <row r="26" spans="1:9" ht="14.25" customHeight="1" x14ac:dyDescent="0.25">
      <c r="A26" s="10"/>
      <c r="B26" s="30" t="s">
        <v>29</v>
      </c>
      <c r="C26" s="30"/>
      <c r="D26" s="30"/>
      <c r="E26" s="16"/>
    </row>
    <row r="27" spans="1:9" ht="14.25" customHeight="1" x14ac:dyDescent="0.25">
      <c r="A27" s="10"/>
      <c r="B27" s="17" t="s">
        <v>56</v>
      </c>
      <c r="C27" s="8">
        <v>50</v>
      </c>
      <c r="D27" s="8">
        <v>700</v>
      </c>
      <c r="E27" s="12">
        <f>C27*D27</f>
        <v>35000</v>
      </c>
    </row>
    <row r="28" spans="1:9" ht="14.25" customHeight="1" x14ac:dyDescent="0.25">
      <c r="A28" s="10"/>
      <c r="B28" s="17" t="s">
        <v>55</v>
      </c>
      <c r="C28" s="8">
        <v>24</v>
      </c>
      <c r="D28" s="8">
        <v>700</v>
      </c>
      <c r="E28" s="12">
        <f>C28*D28</f>
        <v>16800</v>
      </c>
    </row>
    <row r="29" spans="1:9" ht="14.25" customHeight="1" x14ac:dyDescent="0.25">
      <c r="A29" s="10"/>
      <c r="B29" s="11" t="s">
        <v>30</v>
      </c>
      <c r="C29" s="8">
        <f>SUM(C27:C28)</f>
        <v>74</v>
      </c>
      <c r="D29" s="19"/>
      <c r="E29" s="12">
        <f>SUM(E27:E28)</f>
        <v>51800</v>
      </c>
    </row>
    <row r="30" spans="1:9" ht="14.25" customHeight="1" x14ac:dyDescent="0.25">
      <c r="A30" s="10"/>
      <c r="B30" s="30" t="s">
        <v>31</v>
      </c>
      <c r="C30" s="30"/>
      <c r="D30" s="30"/>
      <c r="E30" s="16"/>
    </row>
    <row r="31" spans="1:9" ht="14.25" customHeight="1" x14ac:dyDescent="0.25">
      <c r="A31" s="10"/>
      <c r="B31" s="17" t="s">
        <v>54</v>
      </c>
      <c r="C31" s="8">
        <v>52</v>
      </c>
      <c r="D31" s="8">
        <v>700</v>
      </c>
      <c r="E31" s="12">
        <f>C31*D31</f>
        <v>36400</v>
      </c>
    </row>
    <row r="32" spans="1:9" ht="14.25" customHeight="1" x14ac:dyDescent="0.25">
      <c r="A32" s="10"/>
      <c r="B32" s="17" t="s">
        <v>50</v>
      </c>
      <c r="C32" s="8">
        <v>40</v>
      </c>
      <c r="D32" s="8">
        <v>700</v>
      </c>
      <c r="E32" s="12">
        <f>C32*D32</f>
        <v>28000</v>
      </c>
    </row>
    <row r="33" spans="1:5" ht="14.25" customHeight="1" x14ac:dyDescent="0.25">
      <c r="A33" s="10"/>
      <c r="B33" s="11" t="s">
        <v>32</v>
      </c>
      <c r="C33" s="8">
        <f>SUM(C31:C32)</f>
        <v>92</v>
      </c>
      <c r="D33" s="19"/>
      <c r="E33" s="12">
        <f>SUM(E31:E32)</f>
        <v>64400</v>
      </c>
    </row>
    <row r="34" spans="1:5" ht="14.25" customHeight="1" x14ac:dyDescent="0.25">
      <c r="A34" s="10"/>
      <c r="B34" s="30" t="s">
        <v>33</v>
      </c>
      <c r="C34" s="30"/>
      <c r="D34" s="30"/>
      <c r="E34" s="16"/>
    </row>
    <row r="35" spans="1:5" ht="14.25" customHeight="1" x14ac:dyDescent="0.25">
      <c r="A35" s="10"/>
      <c r="B35" s="17" t="s">
        <v>51</v>
      </c>
      <c r="C35" s="8">
        <v>44</v>
      </c>
      <c r="D35" s="8">
        <v>700</v>
      </c>
      <c r="E35" s="12">
        <f>C35*D35</f>
        <v>30800</v>
      </c>
    </row>
    <row r="36" spans="1:5" ht="14.25" customHeight="1" x14ac:dyDescent="0.25">
      <c r="A36" s="10"/>
      <c r="B36" s="17" t="s">
        <v>53</v>
      </c>
      <c r="C36" s="8">
        <v>34</v>
      </c>
      <c r="D36" s="8">
        <v>700</v>
      </c>
      <c r="E36" s="12">
        <f>C36*D36</f>
        <v>23800</v>
      </c>
    </row>
    <row r="37" spans="1:5" ht="14.25" customHeight="1" x14ac:dyDescent="0.25">
      <c r="A37" s="10"/>
      <c r="B37" s="17" t="s">
        <v>52</v>
      </c>
      <c r="C37" s="8">
        <v>12</v>
      </c>
      <c r="D37" s="8">
        <v>700</v>
      </c>
      <c r="E37" s="12">
        <f>C37*D37</f>
        <v>8400</v>
      </c>
    </row>
    <row r="38" spans="1:5" ht="14.25" customHeight="1" x14ac:dyDescent="0.25">
      <c r="A38" s="10"/>
      <c r="B38" s="11" t="s">
        <v>34</v>
      </c>
      <c r="C38" s="8">
        <f>SUM(C35:C37)</f>
        <v>90</v>
      </c>
      <c r="D38" s="19"/>
      <c r="E38" s="12">
        <f>SUM(E35:E37)</f>
        <v>63000</v>
      </c>
    </row>
    <row r="39" spans="1:5" ht="14.25" customHeight="1" x14ac:dyDescent="0.25">
      <c r="A39" s="10"/>
      <c r="B39" s="30" t="s">
        <v>35</v>
      </c>
      <c r="C39" s="30"/>
      <c r="D39" s="30"/>
      <c r="E39" s="16"/>
    </row>
    <row r="40" spans="1:5" ht="14.25" customHeight="1" x14ac:dyDescent="0.25">
      <c r="A40" s="10"/>
      <c r="B40" s="17" t="s">
        <v>51</v>
      </c>
      <c r="C40" s="8">
        <v>4</v>
      </c>
      <c r="D40" s="8">
        <v>700</v>
      </c>
      <c r="E40" s="12">
        <f>C40*D40</f>
        <v>2800</v>
      </c>
    </row>
    <row r="41" spans="1:5" ht="14.25" customHeight="1" x14ac:dyDescent="0.25">
      <c r="A41" s="10"/>
      <c r="B41" s="17" t="s">
        <v>50</v>
      </c>
      <c r="C41" s="8">
        <v>40</v>
      </c>
      <c r="D41" s="8">
        <v>700</v>
      </c>
      <c r="E41" s="12">
        <f>C41*D41</f>
        <v>28000</v>
      </c>
    </row>
    <row r="42" spans="1:5" ht="14.25" customHeight="1" x14ac:dyDescent="0.25">
      <c r="A42" s="10"/>
      <c r="B42" s="11" t="s">
        <v>36</v>
      </c>
      <c r="C42" s="8">
        <f>SUM(C40:C41)</f>
        <v>44</v>
      </c>
      <c r="D42" s="19"/>
      <c r="E42" s="12">
        <f>SUM(E40:E41)</f>
        <v>30800</v>
      </c>
    </row>
    <row r="43" spans="1:5" ht="14.25" customHeight="1" x14ac:dyDescent="0.25">
      <c r="A43" s="10"/>
      <c r="B43" s="11" t="s">
        <v>37</v>
      </c>
      <c r="C43" s="8">
        <f>SUM(C42+C38+C33+C29+C25)</f>
        <v>310</v>
      </c>
      <c r="D43" s="19"/>
      <c r="E43" s="12">
        <f>SUM(E42+E38+E33+E29+E25)</f>
        <v>217000</v>
      </c>
    </row>
    <row r="44" spans="1:5" ht="14.25" customHeight="1" x14ac:dyDescent="0.25">
      <c r="A44" s="10"/>
      <c r="B44" s="26" t="s">
        <v>12</v>
      </c>
      <c r="C44" s="26"/>
      <c r="D44" s="26"/>
      <c r="E44" s="12">
        <f>E43*0.271</f>
        <v>58807.000000000007</v>
      </c>
    </row>
    <row r="45" spans="1:5" ht="14.25" customHeight="1" x14ac:dyDescent="0.25">
      <c r="A45" s="10">
        <v>2.2999999999999998</v>
      </c>
      <c r="B45" s="26" t="s">
        <v>38</v>
      </c>
      <c r="C45" s="26"/>
      <c r="D45" s="26"/>
      <c r="E45" s="12">
        <f>+E44+E43</f>
        <v>275807</v>
      </c>
    </row>
    <row r="46" spans="1:5" ht="14.25" customHeight="1" x14ac:dyDescent="0.25">
      <c r="A46" s="10">
        <v>2.4</v>
      </c>
      <c r="B46" s="21" t="s">
        <v>13</v>
      </c>
      <c r="C46" s="21"/>
      <c r="D46" s="21"/>
      <c r="E46" s="15"/>
    </row>
    <row r="47" spans="1:5" ht="14.25" customHeight="1" x14ac:dyDescent="0.25">
      <c r="A47" s="10"/>
      <c r="B47" s="20" t="s">
        <v>57</v>
      </c>
      <c r="C47" s="20"/>
      <c r="D47" s="18">
        <v>0.01</v>
      </c>
      <c r="E47" s="12">
        <f>E18*D47</f>
        <v>8337.5</v>
      </c>
    </row>
    <row r="48" spans="1:5" ht="14.25" customHeight="1" x14ac:dyDescent="0.25">
      <c r="A48" s="10"/>
      <c r="B48" s="21" t="s">
        <v>58</v>
      </c>
      <c r="C48" s="21"/>
      <c r="D48" s="18">
        <v>0.01</v>
      </c>
      <c r="E48" s="12">
        <f>E18*D48</f>
        <v>8337.5</v>
      </c>
    </row>
    <row r="49" spans="1:6" ht="14.25" customHeight="1" x14ac:dyDescent="0.25">
      <c r="A49" s="10"/>
      <c r="B49" s="21" t="s">
        <v>59</v>
      </c>
      <c r="C49" s="21"/>
      <c r="D49" s="18">
        <v>0.01</v>
      </c>
      <c r="E49" s="12">
        <f>E18*D49</f>
        <v>8337.5</v>
      </c>
    </row>
    <row r="50" spans="1:6" ht="14.25" customHeight="1" x14ac:dyDescent="0.25">
      <c r="A50" s="10"/>
      <c r="B50" s="21" t="s">
        <v>20</v>
      </c>
      <c r="C50" s="21"/>
      <c r="D50" s="21"/>
      <c r="E50" s="12">
        <f>E47+E48+E49</f>
        <v>25012.5</v>
      </c>
    </row>
    <row r="51" spans="1:6" ht="14.25" customHeight="1" x14ac:dyDescent="0.25">
      <c r="A51" s="10"/>
      <c r="B51" s="21" t="s">
        <v>14</v>
      </c>
      <c r="C51" s="21"/>
      <c r="D51" s="21"/>
      <c r="E51" s="12">
        <f>E50*0.302</f>
        <v>7553.7749999999996</v>
      </c>
    </row>
    <row r="52" spans="1:6" ht="14.25" customHeight="1" x14ac:dyDescent="0.25">
      <c r="A52" s="10"/>
      <c r="B52" s="21" t="s">
        <v>15</v>
      </c>
      <c r="C52" s="21"/>
      <c r="D52" s="21"/>
      <c r="E52" s="12">
        <f>E51+E49+E48+E47</f>
        <v>32566.275000000001</v>
      </c>
    </row>
    <row r="53" spans="1:6" ht="14.25" customHeight="1" x14ac:dyDescent="0.25">
      <c r="A53" s="10">
        <v>2.5</v>
      </c>
      <c r="B53" s="21" t="s">
        <v>21</v>
      </c>
      <c r="C53" s="21"/>
      <c r="D53" s="8">
        <v>200</v>
      </c>
      <c r="E53" s="12">
        <f>D53*E11</f>
        <v>4600</v>
      </c>
    </row>
    <row r="54" spans="1:6" ht="14.25" customHeight="1" x14ac:dyDescent="0.25">
      <c r="A54" s="10">
        <v>2.6</v>
      </c>
      <c r="B54" s="21" t="s">
        <v>39</v>
      </c>
      <c r="C54" s="21"/>
      <c r="D54" s="8">
        <v>180</v>
      </c>
      <c r="E54" s="12">
        <f>D54*E11</f>
        <v>4140</v>
      </c>
    </row>
    <row r="55" spans="1:6" ht="14.25" customHeight="1" x14ac:dyDescent="0.25">
      <c r="A55" s="10">
        <v>2.7</v>
      </c>
      <c r="B55" s="11" t="s">
        <v>22</v>
      </c>
      <c r="C55" s="8">
        <v>0</v>
      </c>
      <c r="D55" s="8">
        <v>800</v>
      </c>
      <c r="E55" s="12">
        <f>C55*D55</f>
        <v>0</v>
      </c>
    </row>
    <row r="56" spans="1:6" ht="14.25" customHeight="1" x14ac:dyDescent="0.25">
      <c r="A56" s="10">
        <v>2.8</v>
      </c>
      <c r="B56" s="21" t="s">
        <v>16</v>
      </c>
      <c r="C56" s="21"/>
      <c r="D56" s="21"/>
      <c r="E56" s="14">
        <v>0</v>
      </c>
    </row>
    <row r="57" spans="1:6" ht="14.25" customHeight="1" x14ac:dyDescent="0.25">
      <c r="A57" s="10">
        <v>2.9</v>
      </c>
      <c r="B57" s="21" t="s">
        <v>17</v>
      </c>
      <c r="C57" s="21"/>
      <c r="D57" s="21"/>
      <c r="E57" s="12">
        <f>E17*0.15</f>
        <v>125062.5</v>
      </c>
    </row>
    <row r="58" spans="1:6" ht="14.25" customHeight="1" x14ac:dyDescent="0.25">
      <c r="A58" s="10">
        <v>3</v>
      </c>
      <c r="B58" s="21" t="s">
        <v>18</v>
      </c>
      <c r="C58" s="21"/>
      <c r="D58" s="21"/>
      <c r="E58" s="12">
        <f>E18-E57-E56-E55-E54-E53-E52-E45-E21</f>
        <v>391574.22499999998</v>
      </c>
      <c r="F58" s="2"/>
    </row>
    <row r="59" spans="1:6" ht="8.25" customHeight="1" x14ac:dyDescent="0.25">
      <c r="A59" s="1"/>
    </row>
    <row r="60" spans="1:6" ht="15.75" x14ac:dyDescent="0.25">
      <c r="A60" s="22" t="s">
        <v>44</v>
      </c>
      <c r="B60" s="22"/>
      <c r="C60" s="22"/>
      <c r="D60" s="22"/>
      <c r="E60" s="22"/>
    </row>
    <row r="61" spans="1:6" ht="7.5" customHeight="1" x14ac:dyDescent="0.25">
      <c r="A61" s="5"/>
      <c r="B61" s="4"/>
      <c r="C61" s="4"/>
      <c r="D61" s="6"/>
      <c r="E61" s="6"/>
    </row>
    <row r="62" spans="1:6" ht="15.75" x14ac:dyDescent="0.25">
      <c r="A62" s="24" t="s">
        <v>45</v>
      </c>
      <c r="B62" s="24"/>
      <c r="C62" s="24"/>
      <c r="D62" s="23" t="s">
        <v>48</v>
      </c>
      <c r="E62" s="23"/>
    </row>
    <row r="63" spans="1:6" ht="8.25" customHeight="1" x14ac:dyDescent="0.25">
      <c r="A63" s="5"/>
      <c r="B63" s="4"/>
      <c r="C63" s="4"/>
      <c r="D63" s="6"/>
      <c r="E63" s="6"/>
    </row>
    <row r="64" spans="1:6" ht="15.75" x14ac:dyDescent="0.25">
      <c r="A64" s="24" t="s">
        <v>46</v>
      </c>
      <c r="B64" s="24"/>
      <c r="C64" s="24"/>
      <c r="D64" s="23" t="s">
        <v>47</v>
      </c>
      <c r="E64" s="23"/>
    </row>
    <row r="65" spans="4:5" x14ac:dyDescent="0.25">
      <c r="D65" s="7"/>
      <c r="E65" s="7"/>
    </row>
  </sheetData>
  <mergeCells count="44">
    <mergeCell ref="B44:D44"/>
    <mergeCell ref="B26:D26"/>
    <mergeCell ref="B23:D23"/>
    <mergeCell ref="B30:D30"/>
    <mergeCell ref="B34:D34"/>
    <mergeCell ref="B39:D39"/>
    <mergeCell ref="A13:C13"/>
    <mergeCell ref="A14:C14"/>
    <mergeCell ref="B58:D58"/>
    <mergeCell ref="B54:C54"/>
    <mergeCell ref="B53:C53"/>
    <mergeCell ref="B56:D56"/>
    <mergeCell ref="B57:D57"/>
    <mergeCell ref="B46:D46"/>
    <mergeCell ref="B45:D45"/>
    <mergeCell ref="B18:D18"/>
    <mergeCell ref="B19:D19"/>
    <mergeCell ref="C16:D16"/>
    <mergeCell ref="B20:D20"/>
    <mergeCell ref="B21:D21"/>
    <mergeCell ref="B22:D22"/>
    <mergeCell ref="B17:D17"/>
    <mergeCell ref="A8:D8"/>
    <mergeCell ref="A9:D9"/>
    <mergeCell ref="A10:D10"/>
    <mergeCell ref="A11:D11"/>
    <mergeCell ref="A12:D12"/>
    <mergeCell ref="C1:E1"/>
    <mergeCell ref="C2:E2"/>
    <mergeCell ref="C3:E3"/>
    <mergeCell ref="C4:E4"/>
    <mergeCell ref="A7:D7"/>
    <mergeCell ref="A5:E5"/>
    <mergeCell ref="A64:C64"/>
    <mergeCell ref="A62:C62"/>
    <mergeCell ref="D64:E64"/>
    <mergeCell ref="B52:D52"/>
    <mergeCell ref="B51:D51"/>
    <mergeCell ref="B47:C47"/>
    <mergeCell ref="B48:C48"/>
    <mergeCell ref="B49:C49"/>
    <mergeCell ref="A60:E60"/>
    <mergeCell ref="D62:E62"/>
    <mergeCell ref="B50:D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2020-02-26T13:49:06Z</dcterms:modified>
</cp:coreProperties>
</file>